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Пересчет мощностей" sheetId="2" r:id="rId1"/>
    <sheet name="Данные" sheetId="1" r:id="rId2"/>
  </sheets>
  <calcPr calcId="124519"/>
</workbook>
</file>

<file path=xl/calcChain.xml><?xml version="1.0" encoding="utf-8"?>
<calcChain xmlns="http://schemas.openxmlformats.org/spreadsheetml/2006/main">
  <c r="F2" i="1"/>
  <c r="H2"/>
  <c r="H7" s="1"/>
  <c r="G2"/>
  <c r="E2"/>
  <c r="H36" l="1"/>
  <c r="E36" s="1"/>
  <c r="H28"/>
  <c r="E28" s="1"/>
  <c r="H20"/>
  <c r="E20" s="1"/>
  <c r="H12"/>
  <c r="E12" s="1"/>
  <c r="H4"/>
  <c r="E4" s="1"/>
  <c r="H3"/>
  <c r="E3" s="1"/>
  <c r="H30"/>
  <c r="E30" s="1"/>
  <c r="H22"/>
  <c r="E22" s="1"/>
  <c r="H14"/>
  <c r="E14" s="1"/>
  <c r="H6"/>
  <c r="E6" s="1"/>
  <c r="H32"/>
  <c r="H24"/>
  <c r="E24" s="1"/>
  <c r="H16"/>
  <c r="E16" s="1"/>
  <c r="H8"/>
  <c r="E8" s="1"/>
  <c r="H34"/>
  <c r="E34" s="1"/>
  <c r="H26"/>
  <c r="E26" s="1"/>
  <c r="H18"/>
  <c r="E18" s="1"/>
  <c r="M9" i="2" s="1"/>
  <c r="H10" i="1"/>
  <c r="E10" s="1"/>
  <c r="H37"/>
  <c r="E37" s="1"/>
  <c r="H33"/>
  <c r="E33" s="1"/>
  <c r="H29"/>
  <c r="E29" s="1"/>
  <c r="H25"/>
  <c r="E25" s="1"/>
  <c r="H21"/>
  <c r="E21" s="1"/>
  <c r="H17"/>
  <c r="E17" s="1"/>
  <c r="H13"/>
  <c r="E13" s="1"/>
  <c r="H9"/>
  <c r="E9" s="1"/>
  <c r="H5"/>
  <c r="E5" s="1"/>
  <c r="H35"/>
  <c r="E35" s="1"/>
  <c r="H31"/>
  <c r="E31" s="1"/>
  <c r="H27"/>
  <c r="E27" s="1"/>
  <c r="H23"/>
  <c r="E23" s="1"/>
  <c r="H19"/>
  <c r="E19" s="1"/>
  <c r="H15"/>
  <c r="E15" s="1"/>
  <c r="H11"/>
  <c r="E11" s="1"/>
  <c r="E32"/>
  <c r="E7"/>
  <c r="I13" i="2" l="1"/>
  <c r="N12"/>
  <c r="E12"/>
  <c r="K12"/>
  <c r="L12"/>
  <c r="D12"/>
  <c r="E8"/>
  <c r="D8"/>
  <c r="N9"/>
  <c r="L9"/>
  <c r="J13"/>
  <c r="F13"/>
  <c r="K13"/>
  <c r="G13"/>
  <c r="P8"/>
  <c r="J8"/>
  <c r="G8"/>
  <c r="H8"/>
  <c r="M8"/>
  <c r="I9"/>
  <c r="E9"/>
  <c r="G9"/>
  <c r="H9"/>
  <c r="C9"/>
  <c r="F9"/>
  <c r="D9"/>
  <c r="B9"/>
  <c r="P12"/>
  <c r="I12"/>
  <c r="F12"/>
  <c r="G12"/>
  <c r="H12"/>
  <c r="N14"/>
  <c r="D14"/>
  <c r="C14"/>
  <c r="F14"/>
  <c r="L14"/>
  <c r="J14"/>
  <c r="M14"/>
  <c r="P14"/>
  <c r="O14"/>
  <c r="I14"/>
  <c r="K14"/>
  <c r="B14"/>
  <c r="E14"/>
  <c r="H14"/>
  <c r="G14"/>
  <c r="E13"/>
  <c r="P13"/>
  <c r="N13"/>
  <c r="M13"/>
  <c r="D13"/>
  <c r="B13"/>
  <c r="O13"/>
  <c r="C13"/>
  <c r="N10"/>
  <c r="D10"/>
  <c r="C10"/>
  <c r="F10"/>
  <c r="L10"/>
  <c r="B10"/>
  <c r="G10"/>
  <c r="J10"/>
  <c r="M10"/>
  <c r="P10"/>
  <c r="O10"/>
  <c r="I10"/>
  <c r="K10"/>
  <c r="E10"/>
  <c r="H10"/>
  <c r="G11"/>
  <c r="F11"/>
  <c r="I11"/>
  <c r="L11"/>
  <c r="O11"/>
  <c r="D11"/>
  <c r="C11"/>
  <c r="B11"/>
  <c r="E11"/>
  <c r="H11"/>
  <c r="N11"/>
  <c r="K11"/>
  <c r="J11"/>
  <c r="M11"/>
  <c r="P11"/>
  <c r="O8"/>
  <c r="N8"/>
  <c r="I8"/>
  <c r="B8"/>
  <c r="O12"/>
  <c r="J9"/>
  <c r="L8"/>
  <c r="B12"/>
  <c r="O9"/>
  <c r="F8"/>
  <c r="K8"/>
  <c r="K9"/>
  <c r="H13"/>
  <c r="M12"/>
  <c r="C12"/>
  <c r="P9"/>
  <c r="C8"/>
  <c r="L13"/>
  <c r="J12"/>
</calcChain>
</file>

<file path=xl/sharedStrings.xml><?xml version="1.0" encoding="utf-8"?>
<sst xmlns="http://schemas.openxmlformats.org/spreadsheetml/2006/main" count="26" uniqueCount="26">
  <si>
    <t>Экспонент</t>
  </si>
  <si>
    <t>Высота радиатора</t>
  </si>
  <si>
    <t>Длина радиатора</t>
  </si>
  <si>
    <t>t°С обратной линии</t>
  </si>
  <si>
    <t>t°С в помещении</t>
  </si>
  <si>
    <r>
      <t>t</t>
    </r>
    <r>
      <rPr>
        <i/>
        <sz val="11"/>
        <rFont val="Times New Roman"/>
        <family val="1"/>
        <charset val="204"/>
      </rPr>
      <t>°</t>
    </r>
    <r>
      <rPr>
        <i/>
        <sz val="11"/>
        <rFont val="Calibri"/>
        <family val="2"/>
        <charset val="204"/>
      </rPr>
      <t>С</t>
    </r>
    <r>
      <rPr>
        <i/>
        <sz val="11"/>
        <rFont val="Calibri"/>
        <family val="2"/>
        <charset val="204"/>
        <scheme val="minor"/>
      </rPr>
      <t xml:space="preserve"> подающей линии</t>
    </r>
  </si>
  <si>
    <t xml:space="preserve">Высота прибора </t>
  </si>
  <si>
    <t>Тип прибора</t>
  </si>
  <si>
    <t>Температурный график</t>
  </si>
  <si>
    <t>* Тепловая мощность по ГОСТ 31311-2005 (НИИ Витатерм 2016)</t>
  </si>
  <si>
    <t xml:space="preserve">Мощность радиаторов расчитана согласно ГОСТ 31311-2005 для температурного графика 95/85/20°С, температурный напор 70°С </t>
  </si>
  <si>
    <t>Напор</t>
  </si>
  <si>
    <t>95/85/20</t>
  </si>
  <si>
    <t>300 мм</t>
  </si>
  <si>
    <t>400 мм</t>
  </si>
  <si>
    <t>500 мм</t>
  </si>
  <si>
    <t>600 мм</t>
  </si>
  <si>
    <t>900 мм</t>
  </si>
  <si>
    <r>
      <t>Q</t>
    </r>
    <r>
      <rPr>
        <i/>
        <vertAlign val="subscript"/>
        <sz val="11"/>
        <rFont val="Calibri"/>
        <family val="2"/>
        <charset val="204"/>
        <scheme val="minor"/>
      </rPr>
      <t>ну</t>
    </r>
    <r>
      <rPr>
        <i/>
        <sz val="11"/>
        <rFont val="Calibri"/>
        <family val="2"/>
        <charset val="204"/>
        <scheme val="minor"/>
      </rPr>
      <t xml:space="preserve"> для типа 10</t>
    </r>
  </si>
  <si>
    <r>
      <t>Q</t>
    </r>
    <r>
      <rPr>
        <i/>
        <vertAlign val="subscript"/>
        <sz val="11"/>
        <rFont val="Calibri"/>
        <family val="2"/>
        <charset val="204"/>
        <scheme val="minor"/>
      </rPr>
      <t>ну</t>
    </r>
    <r>
      <rPr>
        <i/>
        <sz val="11"/>
        <rFont val="Calibri"/>
        <family val="2"/>
        <charset val="204"/>
        <scheme val="minor"/>
      </rPr>
      <t xml:space="preserve">  для типа 11</t>
    </r>
  </si>
  <si>
    <r>
      <t>Q</t>
    </r>
    <r>
      <rPr>
        <i/>
        <vertAlign val="subscript"/>
        <sz val="11"/>
        <rFont val="Calibri"/>
        <family val="2"/>
        <charset val="204"/>
        <scheme val="minor"/>
      </rPr>
      <t>ну</t>
    </r>
    <r>
      <rPr>
        <i/>
        <sz val="11"/>
        <rFont val="Calibri"/>
        <family val="2"/>
        <charset val="204"/>
        <scheme val="minor"/>
      </rPr>
      <t xml:space="preserve">  для типа 20</t>
    </r>
  </si>
  <si>
    <r>
      <t>Q</t>
    </r>
    <r>
      <rPr>
        <i/>
        <vertAlign val="subscript"/>
        <sz val="11"/>
        <rFont val="Calibri"/>
        <family val="2"/>
        <charset val="204"/>
        <scheme val="minor"/>
      </rPr>
      <t>ну</t>
    </r>
    <r>
      <rPr>
        <i/>
        <sz val="11"/>
        <rFont val="Calibri"/>
        <family val="2"/>
        <charset val="204"/>
        <scheme val="minor"/>
      </rPr>
      <t xml:space="preserve">  для типа 21</t>
    </r>
  </si>
  <si>
    <r>
      <t>Q</t>
    </r>
    <r>
      <rPr>
        <i/>
        <vertAlign val="subscript"/>
        <sz val="11"/>
        <rFont val="Calibri"/>
        <family val="2"/>
        <charset val="204"/>
        <scheme val="minor"/>
      </rPr>
      <t>ну</t>
    </r>
    <r>
      <rPr>
        <i/>
        <sz val="11"/>
        <rFont val="Calibri"/>
        <family val="2"/>
        <charset val="204"/>
        <scheme val="minor"/>
      </rPr>
      <t xml:space="preserve">  для типа 22</t>
    </r>
  </si>
  <si>
    <r>
      <t>Q</t>
    </r>
    <r>
      <rPr>
        <i/>
        <vertAlign val="subscript"/>
        <sz val="11"/>
        <rFont val="Calibri"/>
        <family val="2"/>
        <charset val="204"/>
        <scheme val="minor"/>
      </rPr>
      <t>ну</t>
    </r>
    <r>
      <rPr>
        <i/>
        <sz val="11"/>
        <rFont val="Calibri"/>
        <family val="2"/>
        <charset val="204"/>
        <scheme val="minor"/>
      </rPr>
      <t xml:space="preserve">  для типа 30</t>
    </r>
  </si>
  <si>
    <r>
      <t>Q</t>
    </r>
    <r>
      <rPr>
        <i/>
        <vertAlign val="subscript"/>
        <sz val="11"/>
        <rFont val="Calibri"/>
        <family val="2"/>
        <charset val="204"/>
        <scheme val="minor"/>
      </rPr>
      <t>ну</t>
    </r>
    <r>
      <rPr>
        <i/>
        <sz val="11"/>
        <rFont val="Calibri"/>
        <family val="2"/>
        <charset val="204"/>
        <scheme val="minor"/>
      </rPr>
      <t xml:space="preserve">  для типа 33</t>
    </r>
  </si>
  <si>
    <t>www.buderus-ru.ru</t>
  </si>
</sst>
</file>

<file path=xl/styles.xml><?xml version="1.0" encoding="utf-8"?>
<styleSheet xmlns="http://schemas.openxmlformats.org/spreadsheetml/2006/main">
  <numFmts count="1">
    <numFmt numFmtId="164" formatCode="#,##0_ \В\т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i/>
      <sz val="1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theme="3" tint="-0.249977111117893"/>
      <name val="Calibri"/>
      <family val="2"/>
      <charset val="204"/>
      <scheme val="minor"/>
    </font>
    <font>
      <i/>
      <vertAlign val="subscript"/>
      <sz val="11"/>
      <name val="Calibri"/>
      <family val="2"/>
      <charset val="204"/>
      <scheme val="minor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/>
    <xf numFmtId="0" fontId="8" fillId="3" borderId="2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164" fontId="3" fillId="5" borderId="13" xfId="0" applyNumberFormat="1" applyFont="1" applyFill="1" applyBorder="1" applyAlignment="1">
      <alignment vertical="center"/>
    </xf>
    <xf numFmtId="164" fontId="3" fillId="5" borderId="14" xfId="0" applyNumberFormat="1" applyFont="1" applyFill="1" applyBorder="1" applyAlignment="1">
      <alignment vertical="center"/>
    </xf>
    <xf numFmtId="164" fontId="3" fillId="5" borderId="15" xfId="0" applyNumberFormat="1" applyFont="1" applyFill="1" applyBorder="1" applyAlignment="1">
      <alignment vertical="center"/>
    </xf>
    <xf numFmtId="164" fontId="3" fillId="5" borderId="8" xfId="0" applyNumberFormat="1" applyFont="1" applyFill="1" applyBorder="1" applyAlignment="1">
      <alignment vertical="center"/>
    </xf>
    <xf numFmtId="164" fontId="3" fillId="5" borderId="4" xfId="0" applyNumberFormat="1" applyFont="1" applyFill="1" applyBorder="1" applyAlignment="1">
      <alignment vertical="center"/>
    </xf>
    <xf numFmtId="164" fontId="3" fillId="5" borderId="9" xfId="0" applyNumberFormat="1" applyFont="1" applyFill="1" applyBorder="1" applyAlignment="1">
      <alignment vertical="center"/>
    </xf>
    <xf numFmtId="164" fontId="3" fillId="5" borderId="10" xfId="0" applyNumberFormat="1" applyFont="1" applyFill="1" applyBorder="1" applyAlignment="1">
      <alignment vertical="center"/>
    </xf>
    <xf numFmtId="164" fontId="3" fillId="5" borderId="11" xfId="0" applyNumberFormat="1" applyFont="1" applyFill="1" applyBorder="1" applyAlignment="1">
      <alignment vertical="center"/>
    </xf>
    <xf numFmtId="164" fontId="3" fillId="5" borderId="12" xfId="0" applyNumberFormat="1" applyFont="1" applyFill="1" applyBorder="1" applyAlignment="1">
      <alignment vertical="center"/>
    </xf>
    <xf numFmtId="164" fontId="3" fillId="6" borderId="14" xfId="0" applyNumberFormat="1" applyFont="1" applyFill="1" applyBorder="1" applyAlignment="1">
      <alignment vertical="center"/>
    </xf>
    <xf numFmtId="164" fontId="3" fillId="6" borderId="4" xfId="0" applyNumberFormat="1" applyFont="1" applyFill="1" applyBorder="1" applyAlignment="1">
      <alignment vertical="center"/>
    </xf>
    <xf numFmtId="164" fontId="3" fillId="6" borderId="11" xfId="0" applyNumberFormat="1" applyFont="1" applyFill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1" applyAlignment="1" applyProtection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22" fmlaLink="B4" fmlaRange="Данные!$J$4:$J$8" noThreeD="1" sel="3" val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derus-ru.ru/" TargetMode="Externa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>
      <selection activeCell="L19" sqref="L19"/>
    </sheetView>
  </sheetViews>
  <sheetFormatPr defaultColWidth="9.109375" defaultRowHeight="14.4"/>
  <cols>
    <col min="1" max="1" width="22.109375" style="1" bestFit="1" customWidth="1"/>
    <col min="2" max="2" width="11.44140625" style="1" customWidth="1"/>
    <col min="3" max="16" width="10.33203125" style="1" customWidth="1"/>
    <col min="17" max="16384" width="9.109375" style="1"/>
  </cols>
  <sheetData>
    <row r="1" spans="1:16">
      <c r="A1" s="22" t="s">
        <v>5</v>
      </c>
      <c r="B1" s="25">
        <v>75</v>
      </c>
    </row>
    <row r="2" spans="1:16">
      <c r="A2" s="23" t="s">
        <v>3</v>
      </c>
      <c r="B2" s="26">
        <v>65</v>
      </c>
      <c r="D2" s="40" t="s">
        <v>10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>
      <c r="A3" s="23" t="s">
        <v>4</v>
      </c>
      <c r="B3" s="26">
        <v>20</v>
      </c>
    </row>
    <row r="4" spans="1:16" ht="18.75" customHeight="1" thickBot="1">
      <c r="A4" s="24" t="s">
        <v>1</v>
      </c>
      <c r="B4" s="27">
        <v>3</v>
      </c>
      <c r="O4" s="52" t="s">
        <v>25</v>
      </c>
      <c r="P4" s="51"/>
    </row>
    <row r="5" spans="1:16" ht="15" thickBot="1">
      <c r="A5" s="2"/>
      <c r="B5" s="6"/>
    </row>
    <row r="6" spans="1:16">
      <c r="A6" s="14"/>
      <c r="B6" s="41" t="s">
        <v>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6" ht="15" thickBot="1">
      <c r="A7" s="13"/>
      <c r="B7" s="7">
        <v>400</v>
      </c>
      <c r="C7" s="8">
        <v>500</v>
      </c>
      <c r="D7" s="8">
        <v>600</v>
      </c>
      <c r="E7" s="8">
        <v>700</v>
      </c>
      <c r="F7" s="8">
        <v>800</v>
      </c>
      <c r="G7" s="8">
        <v>900</v>
      </c>
      <c r="H7" s="8">
        <v>1000</v>
      </c>
      <c r="I7" s="8">
        <v>1200</v>
      </c>
      <c r="J7" s="8">
        <v>1400</v>
      </c>
      <c r="K7" s="8">
        <v>1600</v>
      </c>
      <c r="L7" s="8">
        <v>1800</v>
      </c>
      <c r="M7" s="8">
        <v>2000</v>
      </c>
      <c r="N7" s="8">
        <v>2300</v>
      </c>
      <c r="O7" s="8">
        <v>2600</v>
      </c>
      <c r="P7" s="9">
        <v>3000</v>
      </c>
    </row>
    <row r="8" spans="1:16" ht="27" customHeight="1">
      <c r="A8" s="10" t="s">
        <v>18</v>
      </c>
      <c r="B8" s="28">
        <f>IF($B$4=1,Данные!$E3*(B$7/1000),IF($B$4=2,Данные!$E10*(B$7/1000),IF($B$4=3,Данные!$E17*(B$7/1000),IF($B$4=4,Данные!$E24*(B$7/1000),IF($B$4=5,Данные!$E31*(B$7/1000),0)))))</f>
        <v>208.72158929538202</v>
      </c>
      <c r="C8" s="29">
        <f>IF($B$4=1,Данные!$E3*(C$7/1000),IF($B$4=2,Данные!$E10*(C$7/1000),IF($B$4=3,Данные!$E17*(C$7/1000),IF($B$4=4,Данные!$E24*(C$7/1000),IF($B$4=5,Данные!$E31*(C$7/1000),0)))))</f>
        <v>260.9019866192275</v>
      </c>
      <c r="D8" s="29">
        <f>IF($B$4=1,Данные!$E3*(D$7/1000),IF($B$4=2,Данные!$E10*(D$7/1000),IF($B$4=3,Данные!$E17*(D$7/1000),IF($B$4=4,Данные!$E24*(D$7/1000),IF($B$4=5,Данные!$E31*(D$7/1000),0)))))</f>
        <v>313.08238394307301</v>
      </c>
      <c r="E8" s="29">
        <f>IF($B$4=1,Данные!$E3*(E$7/1000),IF($B$4=2,Данные!$E10*(E$7/1000),IF($B$4=3,Данные!$E17*(E$7/1000),IF($B$4=4,Данные!$E24*(E$7/1000),IF($B$4=5,Данные!$E31*(E$7/1000),0)))))</f>
        <v>365.26278126691847</v>
      </c>
      <c r="F8" s="29">
        <f>IF($B$4=1,Данные!$E3*(F$7/1000),IF($B$4=2,Данные!$E10*(F$7/1000),IF($B$4=3,Данные!$E17*(F$7/1000),IF($B$4=4,Данные!$E24*(F$7/1000),IF($B$4=5,Данные!$E31*(F$7/1000),0)))))</f>
        <v>417.44317859076403</v>
      </c>
      <c r="G8" s="29">
        <f>IF($B$4=1,Данные!$E3*(G$7/1000),IF($B$4=2,Данные!$E10*(G$7/1000),IF($B$4=3,Данные!$E17*(G$7/1000),IF($B$4=4,Данные!$E24*(G$7/1000),IF($B$4=5,Данные!$E31*(G$7/1000),0)))))</f>
        <v>469.62357591460949</v>
      </c>
      <c r="H8" s="37">
        <f>IF($B$4=1,Данные!$E3*(H$7/1000),IF($B$4=2,Данные!$E10*(H$7/1000),IF($B$4=3,Данные!$E17*(H$7/1000),IF($B$4=4,Данные!$E24*(H$7/1000),IF($B$4=5,Данные!$E31*(H$7/1000),0)))))</f>
        <v>521.803973238455</v>
      </c>
      <c r="I8" s="29">
        <f>IF($B$4=1,Данные!$E3*(I$7/1000),IF($B$4=2,Данные!$E10*(I$7/1000),IF($B$4=3,Данные!$E17*(I$7/1000),IF($B$4=4,Данные!$E24*(I$7/1000),IF($B$4=5,Данные!$E31*(I$7/1000),0)))))</f>
        <v>626.16476788614602</v>
      </c>
      <c r="J8" s="29">
        <f>IF($B$4=1,Данные!$E3*(J$7/1000),IF($B$4=2,Данные!$E10*(J$7/1000),IF($B$4=3,Данные!$E17*(J$7/1000),IF($B$4=4,Данные!$E24*(J$7/1000),IF($B$4=5,Данные!$E31*(J$7/1000),0)))))</f>
        <v>730.52556253383693</v>
      </c>
      <c r="K8" s="29">
        <f>IF($B$4=1,Данные!$E3*(K$7/1000),IF($B$4=2,Данные!$E10*(K$7/1000),IF($B$4=3,Данные!$E17*(K$7/1000),IF($B$4=4,Данные!$E24*(K$7/1000),IF($B$4=5,Данные!$E31*(K$7/1000),0)))))</f>
        <v>834.88635718152807</v>
      </c>
      <c r="L8" s="29">
        <f>IF($B$4=1,Данные!$E3*(L$7/1000),IF($B$4=2,Данные!$E10*(L$7/1000),IF($B$4=3,Данные!$E17*(L$7/1000),IF($B$4=4,Данные!$E24*(L$7/1000),IF($B$4=5,Данные!$E31*(L$7/1000),0)))))</f>
        <v>939.24715182921898</v>
      </c>
      <c r="M8" s="29">
        <f>IF($B$4=1,Данные!$E3*(M$7/1000),IF($B$4=2,Данные!$E10*(M$7/1000),IF($B$4=3,Данные!$E17*(M$7/1000),IF($B$4=4,Данные!$E24*(M$7/1000),IF($B$4=5,Данные!$E31*(M$7/1000),0)))))</f>
        <v>1043.60794647691</v>
      </c>
      <c r="N8" s="29">
        <f>IF($B$4=1,Данные!$E3*(N$7/1000),IF($B$4=2,Данные!$E10*(N$7/1000),IF($B$4=3,Данные!$E17*(N$7/1000),IF($B$4=4,Данные!$E24*(N$7/1000),IF($B$4=5,Данные!$E31*(N$7/1000),0)))))</f>
        <v>1200.1491384484464</v>
      </c>
      <c r="O8" s="29">
        <f>IF($B$4=1,Данные!$E3*(O$7/1000),IF($B$4=2,Данные!$E10*(O$7/1000),IF($B$4=3,Данные!$E17*(O$7/1000),IF($B$4=4,Данные!$E24*(O$7/1000),IF($B$4=5,Данные!$E31*(O$7/1000),0)))))</f>
        <v>1356.690330419983</v>
      </c>
      <c r="P8" s="30">
        <f>IF($B$4=1,Данные!$E3*(P$7/1000),IF($B$4=2,Данные!$E10*(P$7/1000),IF($B$4=3,Данные!$E17*(P$7/1000),IF($B$4=4,Данные!$E24*(P$7/1000),IF($B$4=5,Данные!$E31*(P$7/1000),0)))))</f>
        <v>1565.411919715365</v>
      </c>
    </row>
    <row r="9" spans="1:16" ht="27" customHeight="1">
      <c r="A9" s="11" t="s">
        <v>19</v>
      </c>
      <c r="B9" s="31">
        <f>IF($B$4=1,Данные!$E4*(B$7/1000),IF($B$4=2,Данные!$E11*(B$7/1000),IF($B$4=3,Данные!$E18*(B$7/1000),IF($B$4=4,Данные!$E25*(B$7/1000),IF($B$4=5,Данные!$E32*(B$7/1000),0)))))</f>
        <v>310.73059092047822</v>
      </c>
      <c r="C9" s="32">
        <f>IF($B$4=1,Данные!$E4*(C$7/1000),IF($B$4=2,Данные!$E11*(C$7/1000),IF($B$4=3,Данные!$E18*(C$7/1000),IF($B$4=4,Данные!$E25*(C$7/1000),IF($B$4=5,Данные!$E32*(C$7/1000),0)))))</f>
        <v>388.41323865059775</v>
      </c>
      <c r="D9" s="32">
        <f>IF($B$4=1,Данные!$E4*(D$7/1000),IF($B$4=2,Данные!$E11*(D$7/1000),IF($B$4=3,Данные!$E18*(D$7/1000),IF($B$4=4,Данные!$E25*(D$7/1000),IF($B$4=5,Данные!$E32*(D$7/1000),0)))))</f>
        <v>466.09588638071727</v>
      </c>
      <c r="E9" s="32">
        <f>IF($B$4=1,Данные!$E4*(E$7/1000),IF($B$4=2,Данные!$E11*(E$7/1000),IF($B$4=3,Данные!$E18*(E$7/1000),IF($B$4=4,Данные!$E25*(E$7/1000),IF($B$4=5,Данные!$E32*(E$7/1000),0)))))</f>
        <v>543.77853411083686</v>
      </c>
      <c r="F9" s="32">
        <f>IF($B$4=1,Данные!$E4*(F$7/1000),IF($B$4=2,Данные!$E11*(F$7/1000),IF($B$4=3,Данные!$E18*(F$7/1000),IF($B$4=4,Данные!$E25*(F$7/1000),IF($B$4=5,Данные!$E32*(F$7/1000),0)))))</f>
        <v>621.46118184095644</v>
      </c>
      <c r="G9" s="32">
        <f>IF($B$4=1,Данные!$E4*(G$7/1000),IF($B$4=2,Данные!$E11*(G$7/1000),IF($B$4=3,Данные!$E18*(G$7/1000),IF($B$4=4,Данные!$E25*(G$7/1000),IF($B$4=5,Данные!$E32*(G$7/1000),0)))))</f>
        <v>699.14382957107591</v>
      </c>
      <c r="H9" s="38">
        <f>IF($B$4=1,Данные!$E4*(H$7/1000),IF($B$4=2,Данные!$E11*(H$7/1000),IF($B$4=3,Данные!$E18*(H$7/1000),IF($B$4=4,Данные!$E25*(H$7/1000),IF($B$4=5,Данные!$E32*(H$7/1000),0)))))</f>
        <v>776.8264773011955</v>
      </c>
      <c r="I9" s="32">
        <f>IF($B$4=1,Данные!$E4*(I$7/1000),IF($B$4=2,Данные!$E11*(I$7/1000),IF($B$4=3,Данные!$E18*(I$7/1000),IF($B$4=4,Данные!$E25*(I$7/1000),IF($B$4=5,Данные!$E32*(I$7/1000),0)))))</f>
        <v>932.19177276143455</v>
      </c>
      <c r="J9" s="32">
        <f>IF($B$4=1,Данные!$E4*(J$7/1000),IF($B$4=2,Данные!$E11*(J$7/1000),IF($B$4=3,Данные!$E18*(J$7/1000),IF($B$4=4,Данные!$E25*(J$7/1000),IF($B$4=5,Данные!$E32*(J$7/1000),0)))))</f>
        <v>1087.5570682216737</v>
      </c>
      <c r="K9" s="32">
        <f>IF($B$4=1,Данные!$E4*(K$7/1000),IF($B$4=2,Данные!$E11*(K$7/1000),IF($B$4=3,Данные!$E18*(K$7/1000),IF($B$4=4,Данные!$E25*(K$7/1000),IF($B$4=5,Данные!$E32*(K$7/1000),0)))))</f>
        <v>1242.9223636819129</v>
      </c>
      <c r="L9" s="32">
        <f>IF($B$4=1,Данные!$E4*(L$7/1000),IF($B$4=2,Данные!$E11*(L$7/1000),IF($B$4=3,Данные!$E18*(L$7/1000),IF($B$4=4,Данные!$E25*(L$7/1000),IF($B$4=5,Данные!$E32*(L$7/1000),0)))))</f>
        <v>1398.2876591421518</v>
      </c>
      <c r="M9" s="32">
        <f>IF($B$4=1,Данные!$E4*(M$7/1000),IF($B$4=2,Данные!$E11*(M$7/1000),IF($B$4=3,Данные!$E18*(M$7/1000),IF($B$4=4,Данные!$E25*(M$7/1000),IF($B$4=5,Данные!$E32*(M$7/1000),0)))))</f>
        <v>1553.652954602391</v>
      </c>
      <c r="N9" s="32">
        <f>IF($B$4=1,Данные!$E4*(N$7/1000),IF($B$4=2,Данные!$E11*(N$7/1000),IF($B$4=3,Данные!$E18*(N$7/1000),IF($B$4=4,Данные!$E25*(N$7/1000),IF($B$4=5,Данные!$E32*(N$7/1000),0)))))</f>
        <v>1786.7008977927494</v>
      </c>
      <c r="O9" s="32">
        <f>IF($B$4=1,Данные!$E4*(O$7/1000),IF($B$4=2,Данные!$E11*(O$7/1000),IF($B$4=3,Данные!$E18*(O$7/1000),IF($B$4=4,Данные!$E25*(O$7/1000),IF($B$4=5,Данные!$E32*(O$7/1000),0)))))</f>
        <v>2019.7488409831083</v>
      </c>
      <c r="P9" s="33">
        <f>IF($B$4=1,Данные!$E4*(P$7/1000),IF($B$4=2,Данные!$E11*(P$7/1000),IF($B$4=3,Данные!$E18*(P$7/1000),IF($B$4=4,Данные!$E25*(P$7/1000),IF($B$4=5,Данные!$E32*(P$7/1000),0)))))</f>
        <v>2330.4794319035864</v>
      </c>
    </row>
    <row r="10" spans="1:16" ht="27" customHeight="1">
      <c r="A10" s="11" t="s">
        <v>20</v>
      </c>
      <c r="B10" s="31">
        <f>IF($B$4=1,Данные!$E5*(B$7/1000),IF($B$4=2,Данные!$E12*(B$7/1000),IF($B$4=3,Данные!$E19*(B$7/1000),IF($B$4=4,Данные!$E26*(B$7/1000),IF($B$4=5,Данные!$E33*(B$7/1000),0)))))</f>
        <v>341.25979849794965</v>
      </c>
      <c r="C10" s="32">
        <f>IF($B$4=1,Данные!$E5*(C$7/1000),IF($B$4=2,Данные!$E12*(C$7/1000),IF($B$4=3,Данные!$E19*(C$7/1000),IF($B$4=4,Данные!$E26*(C$7/1000),IF($B$4=5,Данные!$E33*(C$7/1000),0)))))</f>
        <v>426.57474812243703</v>
      </c>
      <c r="D10" s="32">
        <f>IF($B$4=1,Данные!$E5*(D$7/1000),IF($B$4=2,Данные!$E12*(D$7/1000),IF($B$4=3,Данные!$E19*(D$7/1000),IF($B$4=4,Данные!$E26*(D$7/1000),IF($B$4=5,Данные!$E33*(D$7/1000),0)))))</f>
        <v>511.88969774692441</v>
      </c>
      <c r="E10" s="32">
        <f>IF($B$4=1,Данные!$E5*(E$7/1000),IF($B$4=2,Данные!$E12*(E$7/1000),IF($B$4=3,Данные!$E19*(E$7/1000),IF($B$4=4,Данные!$E26*(E$7/1000),IF($B$4=5,Данные!$E33*(E$7/1000),0)))))</f>
        <v>597.20464737141185</v>
      </c>
      <c r="F10" s="32">
        <f>IF($B$4=1,Данные!$E5*(F$7/1000),IF($B$4=2,Данные!$E12*(F$7/1000),IF($B$4=3,Данные!$E19*(F$7/1000),IF($B$4=4,Данные!$E26*(F$7/1000),IF($B$4=5,Данные!$E33*(F$7/1000),0)))))</f>
        <v>682.51959699589929</v>
      </c>
      <c r="G10" s="32">
        <f>IF($B$4=1,Данные!$E5*(G$7/1000),IF($B$4=2,Данные!$E12*(G$7/1000),IF($B$4=3,Данные!$E19*(G$7/1000),IF($B$4=4,Данные!$E26*(G$7/1000),IF($B$4=5,Данные!$E33*(G$7/1000),0)))))</f>
        <v>767.83454662038662</v>
      </c>
      <c r="H10" s="38">
        <f>IF($B$4=1,Данные!$E5*(H$7/1000),IF($B$4=2,Данные!$E12*(H$7/1000),IF($B$4=3,Данные!$E19*(H$7/1000),IF($B$4=4,Данные!$E26*(H$7/1000),IF($B$4=5,Данные!$E33*(H$7/1000),0)))))</f>
        <v>853.14949624487406</v>
      </c>
      <c r="I10" s="32">
        <f>IF($B$4=1,Данные!$E5*(I$7/1000),IF($B$4=2,Данные!$E12*(I$7/1000),IF($B$4=3,Данные!$E19*(I$7/1000),IF($B$4=4,Данные!$E26*(I$7/1000),IF($B$4=5,Данные!$E33*(I$7/1000),0)))))</f>
        <v>1023.7793954938488</v>
      </c>
      <c r="J10" s="32">
        <f>IF($B$4=1,Данные!$E5*(J$7/1000),IF($B$4=2,Данные!$E12*(J$7/1000),IF($B$4=3,Данные!$E19*(J$7/1000),IF($B$4=4,Данные!$E26*(J$7/1000),IF($B$4=5,Данные!$E33*(J$7/1000),0)))))</f>
        <v>1194.4092947428237</v>
      </c>
      <c r="K10" s="32">
        <f>IF($B$4=1,Данные!$E5*(K$7/1000),IF($B$4=2,Данные!$E12*(K$7/1000),IF($B$4=3,Данные!$E19*(K$7/1000),IF($B$4=4,Данные!$E26*(K$7/1000),IF($B$4=5,Данные!$E33*(K$7/1000),0)))))</f>
        <v>1365.0391939917986</v>
      </c>
      <c r="L10" s="32">
        <f>IF($B$4=1,Данные!$E5*(L$7/1000),IF($B$4=2,Данные!$E12*(L$7/1000),IF($B$4=3,Данные!$E19*(L$7/1000),IF($B$4=4,Данные!$E26*(L$7/1000),IF($B$4=5,Данные!$E33*(L$7/1000),0)))))</f>
        <v>1535.6690932407732</v>
      </c>
      <c r="M10" s="32">
        <f>IF($B$4=1,Данные!$E5*(M$7/1000),IF($B$4=2,Данные!$E12*(M$7/1000),IF($B$4=3,Данные!$E19*(M$7/1000),IF($B$4=4,Данные!$E26*(M$7/1000),IF($B$4=5,Данные!$E33*(M$7/1000),0)))))</f>
        <v>1706.2989924897481</v>
      </c>
      <c r="N10" s="32">
        <f>IF($B$4=1,Данные!$E5*(N$7/1000),IF($B$4=2,Данные!$E12*(N$7/1000),IF($B$4=3,Данные!$E19*(N$7/1000),IF($B$4=4,Данные!$E26*(N$7/1000),IF($B$4=5,Данные!$E33*(N$7/1000),0)))))</f>
        <v>1962.2438413632101</v>
      </c>
      <c r="O10" s="32">
        <f>IF($B$4=1,Данные!$E5*(O$7/1000),IF($B$4=2,Данные!$E12*(O$7/1000),IF($B$4=3,Данные!$E19*(O$7/1000),IF($B$4=4,Данные!$E26*(O$7/1000),IF($B$4=5,Данные!$E33*(O$7/1000),0)))))</f>
        <v>2218.1886902366728</v>
      </c>
      <c r="P10" s="33">
        <f>IF($B$4=1,Данные!$E5*(P$7/1000),IF($B$4=2,Данные!$E12*(P$7/1000),IF($B$4=3,Данные!$E19*(P$7/1000),IF($B$4=4,Данные!$E26*(P$7/1000),IF($B$4=5,Данные!$E33*(P$7/1000),0)))))</f>
        <v>2559.4484887346221</v>
      </c>
    </row>
    <row r="11" spans="1:16" ht="27" customHeight="1">
      <c r="A11" s="11" t="s">
        <v>21</v>
      </c>
      <c r="B11" s="31">
        <f>IF($B$4=1,Данные!$E6*(B$7/1000),IF($B$4=2,Данные!$E13*(B$7/1000),IF($B$4=3,Данные!$E20*(B$7/1000),IF($B$4=4,Данные!$E27*(B$7/1000),IF($B$4=5,Данные!$E34*(B$7/1000),0)))))</f>
        <v>422.15905853058814</v>
      </c>
      <c r="C11" s="32">
        <f>IF($B$4=1,Данные!$E6*(C$7/1000),IF($B$4=2,Данные!$E13*(C$7/1000),IF($B$4=3,Данные!$E20*(C$7/1000),IF($B$4=4,Данные!$E27*(C$7/1000),IF($B$4=5,Данные!$E34*(C$7/1000),0)))))</f>
        <v>527.69882316323515</v>
      </c>
      <c r="D11" s="32">
        <f>IF($B$4=1,Данные!$E6*(D$7/1000),IF($B$4=2,Данные!$E13*(D$7/1000),IF($B$4=3,Данные!$E20*(D$7/1000),IF($B$4=4,Данные!$E27*(D$7/1000),IF($B$4=5,Данные!$E34*(D$7/1000),0)))))</f>
        <v>633.23858779588215</v>
      </c>
      <c r="E11" s="32">
        <f>IF($B$4=1,Данные!$E6*(E$7/1000),IF($B$4=2,Данные!$E13*(E$7/1000),IF($B$4=3,Данные!$E20*(E$7/1000),IF($B$4=4,Данные!$E27*(E$7/1000),IF($B$4=5,Данные!$E34*(E$7/1000),0)))))</f>
        <v>738.77835242852916</v>
      </c>
      <c r="F11" s="32">
        <f>IF($B$4=1,Данные!$E6*(F$7/1000),IF($B$4=2,Данные!$E13*(F$7/1000),IF($B$4=3,Данные!$E20*(F$7/1000),IF($B$4=4,Данные!$E27*(F$7/1000),IF($B$4=5,Данные!$E34*(F$7/1000),0)))))</f>
        <v>844.31811706117628</v>
      </c>
      <c r="G11" s="32">
        <f>IF($B$4=1,Данные!$E6*(G$7/1000),IF($B$4=2,Данные!$E13*(G$7/1000),IF($B$4=3,Данные!$E20*(G$7/1000),IF($B$4=4,Данные!$E27*(G$7/1000),IF($B$4=5,Данные!$E34*(G$7/1000),0)))))</f>
        <v>949.85788169382329</v>
      </c>
      <c r="H11" s="38">
        <f>IF($B$4=1,Данные!$E6*(H$7/1000),IF($B$4=2,Данные!$E13*(H$7/1000),IF($B$4=3,Данные!$E20*(H$7/1000),IF($B$4=4,Данные!$E27*(H$7/1000),IF($B$4=5,Данные!$E34*(H$7/1000),0)))))</f>
        <v>1055.3976463264703</v>
      </c>
      <c r="I11" s="32">
        <f>IF($B$4=1,Данные!$E6*(I$7/1000),IF($B$4=2,Данные!$E13*(I$7/1000),IF($B$4=3,Данные!$E20*(I$7/1000),IF($B$4=4,Данные!$E27*(I$7/1000),IF($B$4=5,Данные!$E34*(I$7/1000),0)))))</f>
        <v>1266.4771755917643</v>
      </c>
      <c r="J11" s="32">
        <f>IF($B$4=1,Данные!$E6*(J$7/1000),IF($B$4=2,Данные!$E13*(J$7/1000),IF($B$4=3,Данные!$E20*(J$7/1000),IF($B$4=4,Данные!$E27*(J$7/1000),IF($B$4=5,Данные!$E34*(J$7/1000),0)))))</f>
        <v>1477.5567048570583</v>
      </c>
      <c r="K11" s="32">
        <f>IF($B$4=1,Данные!$E6*(K$7/1000),IF($B$4=2,Данные!$E13*(K$7/1000),IF($B$4=3,Данные!$E20*(K$7/1000),IF($B$4=4,Данные!$E27*(K$7/1000),IF($B$4=5,Данные!$E34*(K$7/1000),0)))))</f>
        <v>1688.6362341223526</v>
      </c>
      <c r="L11" s="32">
        <f>IF($B$4=1,Данные!$E6*(L$7/1000),IF($B$4=2,Данные!$E13*(L$7/1000),IF($B$4=3,Данные!$E20*(L$7/1000),IF($B$4=4,Данные!$E27*(L$7/1000),IF($B$4=5,Данные!$E34*(L$7/1000),0)))))</f>
        <v>1899.7157633876466</v>
      </c>
      <c r="M11" s="32">
        <f>IF($B$4=1,Данные!$E6*(M$7/1000),IF($B$4=2,Данные!$E13*(M$7/1000),IF($B$4=3,Данные!$E20*(M$7/1000),IF($B$4=4,Данные!$E27*(M$7/1000),IF($B$4=5,Данные!$E34*(M$7/1000),0)))))</f>
        <v>2110.7952926529406</v>
      </c>
      <c r="N11" s="32">
        <f>IF($B$4=1,Данные!$E6*(N$7/1000),IF($B$4=2,Данные!$E13*(N$7/1000),IF($B$4=3,Данные!$E20*(N$7/1000),IF($B$4=4,Данные!$E27*(N$7/1000),IF($B$4=5,Данные!$E34*(N$7/1000),0)))))</f>
        <v>2427.4145865508813</v>
      </c>
      <c r="O11" s="32">
        <f>IF($B$4=1,Данные!$E6*(O$7/1000),IF($B$4=2,Данные!$E13*(O$7/1000),IF($B$4=3,Данные!$E20*(O$7/1000),IF($B$4=4,Данные!$E27*(O$7/1000),IF($B$4=5,Данные!$E34*(O$7/1000),0)))))</f>
        <v>2744.0338804488229</v>
      </c>
      <c r="P11" s="33">
        <f>IF($B$4=1,Данные!$E6*(P$7/1000),IF($B$4=2,Данные!$E13*(P$7/1000),IF($B$4=3,Данные!$E20*(P$7/1000),IF($B$4=4,Данные!$E27*(P$7/1000),IF($B$4=5,Данные!$E34*(P$7/1000),0)))))</f>
        <v>3166.1929389794109</v>
      </c>
    </row>
    <row r="12" spans="1:16" ht="27" customHeight="1">
      <c r="A12" s="11" t="s">
        <v>22</v>
      </c>
      <c r="B12" s="31">
        <f>IF($B$4=1,Данные!$E7*(B$7/1000),IF($B$4=2,Данные!$E14*(B$7/1000),IF($B$4=3,Данные!$E21*(B$7/1000),IF($B$4=4,Данные!$E28*(B$7/1000),IF($B$4=5,Данные!$E35*(B$7/1000),0)))))</f>
        <v>552.72272179543768</v>
      </c>
      <c r="C12" s="32">
        <f>IF($B$4=1,Данные!$E7*(C$7/1000),IF($B$4=2,Данные!$E14*(C$7/1000),IF($B$4=3,Данные!$E21*(C$7/1000),IF($B$4=4,Данные!$E28*(C$7/1000),IF($B$4=5,Данные!$E35*(C$7/1000),0)))))</f>
        <v>690.90340224429701</v>
      </c>
      <c r="D12" s="32">
        <f>IF($B$4=1,Данные!$E7*(D$7/1000),IF($B$4=2,Данные!$E14*(D$7/1000),IF($B$4=3,Данные!$E21*(D$7/1000),IF($B$4=4,Данные!$E28*(D$7/1000),IF($B$4=5,Данные!$E35*(D$7/1000),0)))))</f>
        <v>829.08408269315635</v>
      </c>
      <c r="E12" s="32">
        <f>IF($B$4=1,Данные!$E7*(E$7/1000),IF($B$4=2,Данные!$E14*(E$7/1000),IF($B$4=3,Данные!$E21*(E$7/1000),IF($B$4=4,Данные!$E28*(E$7/1000),IF($B$4=5,Данные!$E35*(E$7/1000),0)))))</f>
        <v>967.26476314201579</v>
      </c>
      <c r="F12" s="32">
        <f>IF($B$4=1,Данные!$E7*(F$7/1000),IF($B$4=2,Данные!$E14*(F$7/1000),IF($B$4=3,Данные!$E21*(F$7/1000),IF($B$4=4,Данные!$E28*(F$7/1000),IF($B$4=5,Данные!$E35*(F$7/1000),0)))))</f>
        <v>1105.4454435908754</v>
      </c>
      <c r="G12" s="32">
        <f>IF($B$4=1,Данные!$E7*(G$7/1000),IF($B$4=2,Данные!$E14*(G$7/1000),IF($B$4=3,Данные!$E21*(G$7/1000),IF($B$4=4,Данные!$E28*(G$7/1000),IF($B$4=5,Данные!$E35*(G$7/1000),0)))))</f>
        <v>1243.6261240397346</v>
      </c>
      <c r="H12" s="38">
        <f>IF($B$4=1,Данные!$E7*(H$7/1000),IF($B$4=2,Данные!$E14*(H$7/1000),IF($B$4=3,Данные!$E21*(H$7/1000),IF($B$4=4,Данные!$E28*(H$7/1000),IF($B$4=5,Данные!$E35*(H$7/1000),0)))))</f>
        <v>1381.806804488594</v>
      </c>
      <c r="I12" s="32">
        <f>IF($B$4=1,Данные!$E7*(I$7/1000),IF($B$4=2,Данные!$E14*(I$7/1000),IF($B$4=3,Данные!$E21*(I$7/1000),IF($B$4=4,Данные!$E28*(I$7/1000),IF($B$4=5,Данные!$E35*(I$7/1000),0)))))</f>
        <v>1658.1681653863127</v>
      </c>
      <c r="J12" s="32">
        <f>IF($B$4=1,Данные!$E7*(J$7/1000),IF($B$4=2,Данные!$E14*(J$7/1000),IF($B$4=3,Данные!$E21*(J$7/1000),IF($B$4=4,Данные!$E28*(J$7/1000),IF($B$4=5,Данные!$E35*(J$7/1000),0)))))</f>
        <v>1934.5295262840316</v>
      </c>
      <c r="K12" s="32">
        <f>IF($B$4=1,Данные!$E7*(K$7/1000),IF($B$4=2,Данные!$E14*(K$7/1000),IF($B$4=3,Данные!$E21*(K$7/1000),IF($B$4=4,Данные!$E28*(K$7/1000),IF($B$4=5,Данные!$E35*(K$7/1000),0)))))</f>
        <v>2210.8908871817507</v>
      </c>
      <c r="L12" s="32">
        <f>IF($B$4=1,Данные!$E7*(L$7/1000),IF($B$4=2,Данные!$E14*(L$7/1000),IF($B$4=3,Данные!$E21*(L$7/1000),IF($B$4=4,Данные!$E28*(L$7/1000),IF($B$4=5,Данные!$E35*(L$7/1000),0)))))</f>
        <v>2487.2522480794692</v>
      </c>
      <c r="M12" s="32">
        <f>IF($B$4=1,Данные!$E7*(M$7/1000),IF($B$4=2,Данные!$E14*(M$7/1000),IF($B$4=3,Данные!$E21*(M$7/1000),IF($B$4=4,Данные!$E28*(M$7/1000),IF($B$4=5,Данные!$E35*(M$7/1000),0)))))</f>
        <v>2763.6136089771881</v>
      </c>
      <c r="N12" s="32">
        <f>IF($B$4=1,Данные!$E7*(N$7/1000),IF($B$4=2,Данные!$E14*(N$7/1000),IF($B$4=3,Данные!$E21*(N$7/1000),IF($B$4=4,Данные!$E28*(N$7/1000),IF($B$4=5,Данные!$E35*(N$7/1000),0)))))</f>
        <v>3178.1556503237662</v>
      </c>
      <c r="O12" s="32">
        <f>IF($B$4=1,Данные!$E7*(O$7/1000),IF($B$4=2,Данные!$E14*(O$7/1000),IF($B$4=3,Данные!$E21*(O$7/1000),IF($B$4=4,Данные!$E28*(O$7/1000),IF($B$4=5,Данные!$E35*(O$7/1000),0)))))</f>
        <v>3592.6976916703447</v>
      </c>
      <c r="P12" s="33">
        <f>IF($B$4=1,Данные!$E7*(P$7/1000),IF($B$4=2,Данные!$E14*(P$7/1000),IF($B$4=3,Данные!$E21*(P$7/1000),IF($B$4=4,Данные!$E28*(P$7/1000),IF($B$4=5,Данные!$E35*(P$7/1000),0)))))</f>
        <v>4145.4204134657821</v>
      </c>
    </row>
    <row r="13" spans="1:16" ht="27" customHeight="1">
      <c r="A13" s="11" t="s">
        <v>23</v>
      </c>
      <c r="B13" s="31">
        <f>IF($B$4=1,Данные!$E8*(B$7/1000),IF($B$4=2,Данные!$E15*(B$7/1000),IF($B$4=3,Данные!$E22*(B$7/1000),IF($B$4=4,Данные!$E29*(B$7/1000),IF($B$4=5,Данные!$E36*(B$7/1000),0)))))</f>
        <v>471.10572175461607</v>
      </c>
      <c r="C13" s="32">
        <f>IF($B$4=1,Данные!$E8*(C$7/1000),IF($B$4=2,Данные!$E15*(C$7/1000),IF($B$4=3,Данные!$E22*(C$7/1000),IF($B$4=4,Данные!$E29*(C$7/1000),IF($B$4=5,Данные!$E36*(C$7/1000),0)))))</f>
        <v>588.88215219327003</v>
      </c>
      <c r="D13" s="32">
        <f>IF($B$4=1,Данные!$E8*(D$7/1000),IF($B$4=2,Данные!$E15*(D$7/1000),IF($B$4=3,Данные!$E22*(D$7/1000),IF($B$4=4,Данные!$E29*(D$7/1000),IF($B$4=5,Данные!$E36*(D$7/1000),0)))))</f>
        <v>706.65858263192399</v>
      </c>
      <c r="E13" s="32">
        <f>IF($B$4=1,Данные!$E8*(E$7/1000),IF($B$4=2,Данные!$E15*(E$7/1000),IF($B$4=3,Данные!$E22*(E$7/1000),IF($B$4=4,Данные!$E29*(E$7/1000),IF($B$4=5,Данные!$E36*(E$7/1000),0)))))</f>
        <v>824.43501307057795</v>
      </c>
      <c r="F13" s="32">
        <f>IF($B$4=1,Данные!$E8*(F$7/1000),IF($B$4=2,Данные!$E15*(F$7/1000),IF($B$4=3,Данные!$E22*(F$7/1000),IF($B$4=4,Данные!$E29*(F$7/1000),IF($B$4=5,Данные!$E36*(F$7/1000),0)))))</f>
        <v>942.21144350923214</v>
      </c>
      <c r="G13" s="32">
        <f>IF($B$4=1,Данные!$E8*(G$7/1000),IF($B$4=2,Данные!$E15*(G$7/1000),IF($B$4=3,Данные!$E22*(G$7/1000),IF($B$4=4,Данные!$E29*(G$7/1000),IF($B$4=5,Данные!$E36*(G$7/1000),0)))))</f>
        <v>1059.9878739478861</v>
      </c>
      <c r="H13" s="38">
        <f>IF($B$4=1,Данные!$E8*(H$7/1000),IF($B$4=2,Данные!$E15*(H$7/1000),IF($B$4=3,Данные!$E22*(H$7/1000),IF($B$4=4,Данные!$E29*(H$7/1000),IF($B$4=5,Данные!$E36*(H$7/1000),0)))))</f>
        <v>1177.7643043865401</v>
      </c>
      <c r="I13" s="32">
        <f>IF($B$4=1,Данные!$E8*(I$7/1000),IF($B$4=2,Данные!$E15*(I$7/1000),IF($B$4=3,Данные!$E22*(I$7/1000),IF($B$4=4,Данные!$E29*(I$7/1000),IF($B$4=5,Данные!$E36*(I$7/1000),0)))))</f>
        <v>1413.317165263848</v>
      </c>
      <c r="J13" s="32">
        <f>IF($B$4=1,Данные!$E8*(J$7/1000),IF($B$4=2,Данные!$E15*(J$7/1000),IF($B$4=3,Данные!$E22*(J$7/1000),IF($B$4=4,Данные!$E29*(J$7/1000),IF($B$4=5,Данные!$E36*(J$7/1000),0)))))</f>
        <v>1648.8700261411559</v>
      </c>
      <c r="K13" s="32">
        <f>IF($B$4=1,Данные!$E8*(K$7/1000),IF($B$4=2,Данные!$E15*(K$7/1000),IF($B$4=3,Данные!$E22*(K$7/1000),IF($B$4=4,Данные!$E29*(K$7/1000),IF($B$4=5,Данные!$E36*(K$7/1000),0)))))</f>
        <v>1884.4228870184643</v>
      </c>
      <c r="L13" s="32">
        <f>IF($B$4=1,Данные!$E8*(L$7/1000),IF($B$4=2,Данные!$E15*(L$7/1000),IF($B$4=3,Данные!$E22*(L$7/1000),IF($B$4=4,Данные!$E29*(L$7/1000),IF($B$4=5,Данные!$E36*(L$7/1000),0)))))</f>
        <v>2119.9757478957722</v>
      </c>
      <c r="M13" s="32">
        <f>IF($B$4=1,Данные!$E8*(M$7/1000),IF($B$4=2,Данные!$E15*(M$7/1000),IF($B$4=3,Данные!$E22*(M$7/1000),IF($B$4=4,Данные!$E29*(M$7/1000),IF($B$4=5,Данные!$E36*(M$7/1000),0)))))</f>
        <v>2355.5286087730801</v>
      </c>
      <c r="N13" s="32">
        <f>IF($B$4=1,Данные!$E8*(N$7/1000),IF($B$4=2,Данные!$E15*(N$7/1000),IF($B$4=3,Данные!$E22*(N$7/1000),IF($B$4=4,Данные!$E29*(N$7/1000),IF($B$4=5,Данные!$E36*(N$7/1000),0)))))</f>
        <v>2708.8579000890418</v>
      </c>
      <c r="O13" s="32">
        <f>IF($B$4=1,Данные!$E8*(O$7/1000),IF($B$4=2,Данные!$E15*(O$7/1000),IF($B$4=3,Данные!$E22*(O$7/1000),IF($B$4=4,Данные!$E29*(O$7/1000),IF($B$4=5,Данные!$E36*(O$7/1000),0)))))</f>
        <v>3062.1871914050043</v>
      </c>
      <c r="P13" s="33">
        <f>IF($B$4=1,Данные!$E8*(P$7/1000),IF($B$4=2,Данные!$E15*(P$7/1000),IF($B$4=3,Данные!$E22*(P$7/1000),IF($B$4=4,Данные!$E29*(P$7/1000),IF($B$4=5,Данные!$E36*(P$7/1000),0)))))</f>
        <v>3533.2929131596202</v>
      </c>
    </row>
    <row r="14" spans="1:16" ht="27" customHeight="1" thickBot="1">
      <c r="A14" s="12" t="s">
        <v>24</v>
      </c>
      <c r="B14" s="34">
        <f>IF($B$4=1,Данные!$E9*(B$7/1000),IF($B$4=2,Данные!$E16*(B$7/1000),IF($B$4=3,Данные!$E23*(B$7/1000),IF($B$4=4,Данные!$E30*(B$7/1000),IF($B$4=5,Данные!$E37*(B$7/1000),0)))))</f>
        <v>768.62196866374882</v>
      </c>
      <c r="C14" s="35">
        <f>IF($B$4=1,Данные!$E9*(C$7/1000),IF($B$4=2,Данные!$E16*(C$7/1000),IF($B$4=3,Данные!$E23*(C$7/1000),IF($B$4=4,Данные!$E30*(C$7/1000),IF($B$4=5,Данные!$E37*(C$7/1000),0)))))</f>
        <v>960.77746082968599</v>
      </c>
      <c r="D14" s="35">
        <f>IF($B$4=1,Данные!$E9*(D$7/1000),IF($B$4=2,Данные!$E16*(D$7/1000),IF($B$4=3,Данные!$E23*(D$7/1000),IF($B$4=4,Данные!$E30*(D$7/1000),IF($B$4=5,Данные!$E37*(D$7/1000),0)))))</f>
        <v>1152.9329529956231</v>
      </c>
      <c r="E14" s="35">
        <f>IF($B$4=1,Данные!$E9*(E$7/1000),IF($B$4=2,Данные!$E16*(E$7/1000),IF($B$4=3,Данные!$E23*(E$7/1000),IF($B$4=4,Данные!$E30*(E$7/1000),IF($B$4=5,Данные!$E37*(E$7/1000),0)))))</f>
        <v>1345.0884451615602</v>
      </c>
      <c r="F14" s="35">
        <f>IF($B$4=1,Данные!$E9*(F$7/1000),IF($B$4=2,Данные!$E16*(F$7/1000),IF($B$4=3,Данные!$E23*(F$7/1000),IF($B$4=4,Данные!$E30*(F$7/1000),IF($B$4=5,Данные!$E37*(F$7/1000),0)))))</f>
        <v>1537.2439373274976</v>
      </c>
      <c r="G14" s="35">
        <f>IF($B$4=1,Данные!$E9*(G$7/1000),IF($B$4=2,Данные!$E16*(G$7/1000),IF($B$4=3,Данные!$E23*(G$7/1000),IF($B$4=4,Данные!$E30*(G$7/1000),IF($B$4=5,Данные!$E37*(G$7/1000),0)))))</f>
        <v>1729.3994294934348</v>
      </c>
      <c r="H14" s="39">
        <f>IF($B$4=1,Данные!$E9*(H$7/1000),IF($B$4=2,Данные!$E16*(H$7/1000),IF($B$4=3,Данные!$E23*(H$7/1000),IF($B$4=4,Данные!$E30*(H$7/1000),IF($B$4=5,Данные!$E37*(H$7/1000),0)))))</f>
        <v>1921.554921659372</v>
      </c>
      <c r="I14" s="35">
        <f>IF($B$4=1,Данные!$E9*(I$7/1000),IF($B$4=2,Данные!$E16*(I$7/1000),IF($B$4=3,Данные!$E23*(I$7/1000),IF($B$4=4,Данные!$E30*(I$7/1000),IF($B$4=5,Данные!$E37*(I$7/1000),0)))))</f>
        <v>2305.8659059912461</v>
      </c>
      <c r="J14" s="35">
        <f>IF($B$4=1,Данные!$E9*(J$7/1000),IF($B$4=2,Данные!$E16*(J$7/1000),IF($B$4=3,Данные!$E23*(J$7/1000),IF($B$4=4,Данные!$E30*(J$7/1000),IF($B$4=5,Данные!$E37*(J$7/1000),0)))))</f>
        <v>2690.1768903231205</v>
      </c>
      <c r="K14" s="35">
        <f>IF($B$4=1,Данные!$E9*(K$7/1000),IF($B$4=2,Данные!$E16*(K$7/1000),IF($B$4=3,Данные!$E23*(K$7/1000),IF($B$4=4,Данные!$E30*(K$7/1000),IF($B$4=5,Данные!$E37*(K$7/1000),0)))))</f>
        <v>3074.4878746549953</v>
      </c>
      <c r="L14" s="35">
        <f>IF($B$4=1,Данные!$E9*(L$7/1000),IF($B$4=2,Данные!$E16*(L$7/1000),IF($B$4=3,Данные!$E23*(L$7/1000),IF($B$4=4,Данные!$E30*(L$7/1000),IF($B$4=5,Данные!$E37*(L$7/1000),0)))))</f>
        <v>3458.7988589868696</v>
      </c>
      <c r="M14" s="35">
        <f>IF($B$4=1,Данные!$E9*(M$7/1000),IF($B$4=2,Данные!$E16*(M$7/1000),IF($B$4=3,Данные!$E23*(M$7/1000),IF($B$4=4,Данные!$E30*(M$7/1000),IF($B$4=5,Данные!$E37*(M$7/1000),0)))))</f>
        <v>3843.109843318744</v>
      </c>
      <c r="N14" s="35">
        <f>IF($B$4=1,Данные!$E9*(N$7/1000),IF($B$4=2,Данные!$E16*(N$7/1000),IF($B$4=3,Данные!$E23*(N$7/1000),IF($B$4=4,Данные!$E30*(N$7/1000),IF($B$4=5,Данные!$E37*(N$7/1000),0)))))</f>
        <v>4419.576319816555</v>
      </c>
      <c r="O14" s="35">
        <f>IF($B$4=1,Данные!$E9*(O$7/1000),IF($B$4=2,Данные!$E16*(O$7/1000),IF($B$4=3,Данные!$E23*(O$7/1000),IF($B$4=4,Данные!$E30*(O$7/1000),IF($B$4=5,Данные!$E37*(O$7/1000),0)))))</f>
        <v>4996.0427963143675</v>
      </c>
      <c r="P14" s="36">
        <f>IF($B$4=1,Данные!$E9*(P$7/1000),IF($B$4=2,Данные!$E16*(P$7/1000),IF($B$4=3,Данные!$E23*(P$7/1000),IF($B$4=4,Данные!$E30*(P$7/1000),IF($B$4=5,Данные!$E37*(P$7/1000),0)))))</f>
        <v>5764.6647649781162</v>
      </c>
    </row>
  </sheetData>
  <protectedRanges>
    <protectedRange sqref="B1:B5" name="Диапазон1"/>
  </protectedRanges>
  <mergeCells count="3">
    <mergeCell ref="D2:P2"/>
    <mergeCell ref="B6:P6"/>
    <mergeCell ref="O4:P4"/>
  </mergeCells>
  <hyperlinks>
    <hyperlink ref="O4" r:id="rId1"/>
  </hyperlinks>
  <pageMargins left="0.7" right="0.7" top="0.75" bottom="0.75" header="0.3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>
      <selection activeCell="D38" sqref="D38"/>
    </sheetView>
  </sheetViews>
  <sheetFormatPr defaultRowHeight="14.4"/>
  <cols>
    <col min="1" max="3" width="12.109375" customWidth="1"/>
    <col min="4" max="4" width="11.6640625" customWidth="1"/>
    <col min="5" max="7" width="3.88671875" bestFit="1" customWidth="1"/>
  </cols>
  <sheetData>
    <row r="1" spans="1:15" ht="45" customHeight="1">
      <c r="A1" s="50" t="s">
        <v>6</v>
      </c>
      <c r="B1" s="50" t="s">
        <v>7</v>
      </c>
      <c r="C1" s="50" t="s">
        <v>0</v>
      </c>
      <c r="D1" s="48" t="s">
        <v>8</v>
      </c>
      <c r="E1" s="49"/>
      <c r="F1" s="49"/>
      <c r="G1" s="49"/>
      <c r="H1" s="16" t="s">
        <v>11</v>
      </c>
    </row>
    <row r="2" spans="1:15">
      <c r="A2" s="50"/>
      <c r="B2" s="50"/>
      <c r="C2" s="50"/>
      <c r="D2" s="15" t="s">
        <v>12</v>
      </c>
      <c r="E2" s="18">
        <f>'Пересчет мощностей'!B1</f>
        <v>75</v>
      </c>
      <c r="F2" s="20">
        <f>'Пересчет мощностей'!B2</f>
        <v>65</v>
      </c>
      <c r="G2" s="19">
        <f>'Пересчет мощностей'!B3</f>
        <v>20</v>
      </c>
      <c r="H2" s="5">
        <f>(('Пересчет мощностей'!$B$1+'Пересчет мощностей'!$B$2)/2)-'Пересчет мощностей'!B3</f>
        <v>50</v>
      </c>
    </row>
    <row r="3" spans="1:15">
      <c r="A3" s="47">
        <v>300</v>
      </c>
      <c r="B3" s="4">
        <v>10</v>
      </c>
      <c r="C3" s="3">
        <v>1.31</v>
      </c>
      <c r="D3" s="3">
        <v>514</v>
      </c>
      <c r="E3" s="44">
        <f>D3/H3</f>
        <v>330.77706720232055</v>
      </c>
      <c r="F3" s="44"/>
      <c r="G3" s="44"/>
      <c r="H3" s="17">
        <f>POWER(70/$H$2,C3)</f>
        <v>1.5539166736901102</v>
      </c>
    </row>
    <row r="4" spans="1:15">
      <c r="A4" s="47"/>
      <c r="B4" s="4">
        <v>11</v>
      </c>
      <c r="C4" s="3">
        <v>1.28</v>
      </c>
      <c r="D4" s="3">
        <v>753</v>
      </c>
      <c r="E4" s="44">
        <f t="shared" ref="E4:E37" si="0">D4/H4</f>
        <v>489.49819029941443</v>
      </c>
      <c r="F4" s="44"/>
      <c r="G4" s="44"/>
      <c r="H4" s="17">
        <f t="shared" ref="H4:H37" si="1">POWER(70/$H$2,C4)</f>
        <v>1.5383100794293187</v>
      </c>
      <c r="J4" s="21" t="s">
        <v>13</v>
      </c>
    </row>
    <row r="5" spans="1:15">
      <c r="A5" s="47"/>
      <c r="B5" s="4">
        <v>20</v>
      </c>
      <c r="C5" s="3">
        <v>1.28</v>
      </c>
      <c r="D5" s="3">
        <v>851</v>
      </c>
      <c r="E5" s="44">
        <f t="shared" si="0"/>
        <v>553.20446207808993</v>
      </c>
      <c r="F5" s="44"/>
      <c r="G5" s="44"/>
      <c r="H5" s="17">
        <f t="shared" si="1"/>
        <v>1.5383100794293187</v>
      </c>
      <c r="J5" s="21" t="s">
        <v>14</v>
      </c>
    </row>
    <row r="6" spans="1:15">
      <c r="A6" s="47"/>
      <c r="B6" s="4">
        <v>21</v>
      </c>
      <c r="C6" s="3">
        <v>1.3</v>
      </c>
      <c r="D6" s="3">
        <v>1060</v>
      </c>
      <c r="E6" s="44">
        <f t="shared" si="0"/>
        <v>684.44636110182694</v>
      </c>
      <c r="F6" s="44"/>
      <c r="G6" s="44"/>
      <c r="H6" s="17">
        <f t="shared" si="1"/>
        <v>1.5486969618679891</v>
      </c>
      <c r="J6" s="21" t="s">
        <v>15</v>
      </c>
    </row>
    <row r="7" spans="1:15">
      <c r="A7" s="47"/>
      <c r="B7" s="4">
        <v>22</v>
      </c>
      <c r="C7" s="3">
        <v>1.29</v>
      </c>
      <c r="D7" s="3">
        <v>1396</v>
      </c>
      <c r="E7" s="44">
        <f t="shared" si="0"/>
        <v>904.44102241353755</v>
      </c>
      <c r="F7" s="44"/>
      <c r="G7" s="44"/>
      <c r="H7" s="17">
        <f t="shared" si="1"/>
        <v>1.5434947834129829</v>
      </c>
      <c r="J7" s="21" t="s">
        <v>16</v>
      </c>
    </row>
    <row r="8" spans="1:15">
      <c r="A8" s="47"/>
      <c r="B8" s="4">
        <v>30</v>
      </c>
      <c r="C8" s="3">
        <v>1.29</v>
      </c>
      <c r="D8" s="3">
        <v>1194</v>
      </c>
      <c r="E8" s="44">
        <f t="shared" si="0"/>
        <v>773.56918392676494</v>
      </c>
      <c r="F8" s="44"/>
      <c r="G8" s="44"/>
      <c r="H8" s="17">
        <f t="shared" si="1"/>
        <v>1.5434947834129829</v>
      </c>
      <c r="J8" s="21" t="s">
        <v>17</v>
      </c>
    </row>
    <row r="9" spans="1:15">
      <c r="A9" s="47"/>
      <c r="B9" s="4">
        <v>33</v>
      </c>
      <c r="C9" s="3">
        <v>1.31</v>
      </c>
      <c r="D9" s="3">
        <v>1968</v>
      </c>
      <c r="E9" s="44">
        <f t="shared" si="0"/>
        <v>1266.4771755917643</v>
      </c>
      <c r="F9" s="44"/>
      <c r="G9" s="44"/>
      <c r="H9" s="17">
        <f t="shared" si="1"/>
        <v>1.5539166736901102</v>
      </c>
    </row>
    <row r="10" spans="1:15">
      <c r="A10" s="47">
        <v>400</v>
      </c>
      <c r="B10" s="4">
        <v>10</v>
      </c>
      <c r="C10" s="3">
        <v>1.29</v>
      </c>
      <c r="D10" s="3">
        <v>664</v>
      </c>
      <c r="E10" s="44">
        <f t="shared" si="0"/>
        <v>430.19257799612393</v>
      </c>
      <c r="F10" s="44"/>
      <c r="G10" s="44"/>
      <c r="H10" s="17">
        <f t="shared" si="1"/>
        <v>1.5434947834129829</v>
      </c>
    </row>
    <row r="11" spans="1:15">
      <c r="A11" s="47"/>
      <c r="B11" s="4">
        <v>11</v>
      </c>
      <c r="C11" s="3">
        <v>1.28</v>
      </c>
      <c r="D11" s="3">
        <v>980</v>
      </c>
      <c r="E11" s="44">
        <f t="shared" si="0"/>
        <v>637.06271778675455</v>
      </c>
      <c r="F11" s="44"/>
      <c r="G11" s="44"/>
      <c r="H11" s="17">
        <f t="shared" si="1"/>
        <v>1.5383100794293187</v>
      </c>
      <c r="M11" s="45"/>
      <c r="N11" s="46"/>
      <c r="O11" s="46"/>
    </row>
    <row r="12" spans="1:15">
      <c r="A12" s="47"/>
      <c r="B12" s="4">
        <v>20</v>
      </c>
      <c r="C12" s="3">
        <v>1.28</v>
      </c>
      <c r="D12" s="3">
        <v>1085</v>
      </c>
      <c r="E12" s="44">
        <f t="shared" si="0"/>
        <v>705.31943754962106</v>
      </c>
      <c r="F12" s="44"/>
      <c r="G12" s="44"/>
      <c r="H12" s="17">
        <f t="shared" si="1"/>
        <v>1.5383100794293187</v>
      </c>
    </row>
    <row r="13" spans="1:15">
      <c r="A13" s="47"/>
      <c r="B13" s="4">
        <v>21</v>
      </c>
      <c r="C13" s="3">
        <v>1.3</v>
      </c>
      <c r="D13" s="3">
        <v>1360</v>
      </c>
      <c r="E13" s="44">
        <f t="shared" si="0"/>
        <v>878.15759537592896</v>
      </c>
      <c r="F13" s="44"/>
      <c r="G13" s="44"/>
      <c r="H13" s="17">
        <f t="shared" si="1"/>
        <v>1.5486969618679891</v>
      </c>
    </row>
    <row r="14" spans="1:15">
      <c r="A14" s="47"/>
      <c r="B14" s="4">
        <v>22</v>
      </c>
      <c r="C14" s="3">
        <v>1.29</v>
      </c>
      <c r="D14" s="3">
        <v>1780</v>
      </c>
      <c r="E14" s="44">
        <f t="shared" si="0"/>
        <v>1153.2270916161153</v>
      </c>
      <c r="F14" s="44"/>
      <c r="G14" s="44"/>
      <c r="H14" s="17">
        <f t="shared" si="1"/>
        <v>1.5434947834129829</v>
      </c>
      <c r="K14" s="45"/>
      <c r="L14" s="46"/>
      <c r="M14" s="46"/>
    </row>
    <row r="15" spans="1:15">
      <c r="A15" s="47"/>
      <c r="B15" s="4">
        <v>30</v>
      </c>
      <c r="C15" s="3">
        <v>1.3</v>
      </c>
      <c r="D15" s="3">
        <v>1517</v>
      </c>
      <c r="E15" s="44">
        <f t="shared" si="0"/>
        <v>979.53314131270895</v>
      </c>
      <c r="F15" s="44"/>
      <c r="G15" s="44"/>
      <c r="H15" s="17">
        <f t="shared" si="1"/>
        <v>1.5486969618679891</v>
      </c>
    </row>
    <row r="16" spans="1:15">
      <c r="A16" s="47"/>
      <c r="B16" s="4">
        <v>33</v>
      </c>
      <c r="C16" s="3">
        <v>1.3</v>
      </c>
      <c r="D16" s="3">
        <v>2500</v>
      </c>
      <c r="E16" s="44">
        <f t="shared" si="0"/>
        <v>1614.2602856175165</v>
      </c>
      <c r="F16" s="44"/>
      <c r="G16" s="44"/>
      <c r="H16" s="17">
        <f t="shared" si="1"/>
        <v>1.5486969618679891</v>
      </c>
    </row>
    <row r="17" spans="1:8">
      <c r="A17" s="47">
        <v>500</v>
      </c>
      <c r="B17" s="4">
        <v>10</v>
      </c>
      <c r="C17" s="3">
        <v>1.27</v>
      </c>
      <c r="D17" s="3">
        <v>800</v>
      </c>
      <c r="E17" s="44">
        <f t="shared" si="0"/>
        <v>521.803973238455</v>
      </c>
      <c r="F17" s="44"/>
      <c r="G17" s="44"/>
      <c r="H17" s="17">
        <f t="shared" si="1"/>
        <v>1.5331427912190587</v>
      </c>
    </row>
    <row r="18" spans="1:8">
      <c r="A18" s="47"/>
      <c r="B18" s="4">
        <v>11</v>
      </c>
      <c r="C18" s="3">
        <v>1.28</v>
      </c>
      <c r="D18" s="3">
        <v>1195</v>
      </c>
      <c r="E18" s="44">
        <f t="shared" si="0"/>
        <v>776.8264773011955</v>
      </c>
      <c r="F18" s="44"/>
      <c r="G18" s="44"/>
      <c r="H18" s="17">
        <f t="shared" si="1"/>
        <v>1.5383100794293187</v>
      </c>
    </row>
    <row r="19" spans="1:8">
      <c r="A19" s="47"/>
      <c r="B19" s="4">
        <v>20</v>
      </c>
      <c r="C19" s="3">
        <v>1.27</v>
      </c>
      <c r="D19" s="3">
        <v>1308</v>
      </c>
      <c r="E19" s="44">
        <f t="shared" si="0"/>
        <v>853.14949624487406</v>
      </c>
      <c r="F19" s="44"/>
      <c r="G19" s="44"/>
      <c r="H19" s="17">
        <f t="shared" si="1"/>
        <v>1.5331427912190587</v>
      </c>
    </row>
    <row r="20" spans="1:8">
      <c r="A20" s="47"/>
      <c r="B20" s="4">
        <v>21</v>
      </c>
      <c r="C20" s="3">
        <v>1.31</v>
      </c>
      <c r="D20" s="3">
        <v>1640</v>
      </c>
      <c r="E20" s="44">
        <f t="shared" si="0"/>
        <v>1055.3976463264703</v>
      </c>
      <c r="F20" s="44"/>
      <c r="G20" s="44"/>
      <c r="H20" s="17">
        <f t="shared" si="1"/>
        <v>1.5539166736901102</v>
      </c>
    </row>
    <row r="21" spans="1:8">
      <c r="A21" s="47"/>
      <c r="B21" s="4">
        <v>22</v>
      </c>
      <c r="C21" s="3">
        <v>1.3</v>
      </c>
      <c r="D21" s="3">
        <v>2140</v>
      </c>
      <c r="E21" s="44">
        <f t="shared" si="0"/>
        <v>1381.806804488594</v>
      </c>
      <c r="F21" s="44"/>
      <c r="G21" s="44"/>
      <c r="H21" s="17">
        <f t="shared" si="1"/>
        <v>1.5486969618679891</v>
      </c>
    </row>
    <row r="22" spans="1:8">
      <c r="A22" s="47"/>
      <c r="B22" s="4">
        <v>30</v>
      </c>
      <c r="C22" s="3">
        <v>1.3</v>
      </c>
      <c r="D22" s="3">
        <v>1824</v>
      </c>
      <c r="E22" s="44">
        <f t="shared" si="0"/>
        <v>1177.7643043865401</v>
      </c>
      <c r="F22" s="44"/>
      <c r="G22" s="44"/>
      <c r="H22" s="17">
        <f t="shared" si="1"/>
        <v>1.5486969618679891</v>
      </c>
    </row>
    <row r="23" spans="1:8">
      <c r="A23" s="47"/>
      <c r="B23" s="4">
        <v>33</v>
      </c>
      <c r="C23" s="3">
        <v>1.32</v>
      </c>
      <c r="D23" s="3">
        <v>2996</v>
      </c>
      <c r="E23" s="44">
        <f t="shared" si="0"/>
        <v>1921.554921659372</v>
      </c>
      <c r="F23" s="44"/>
      <c r="G23" s="44"/>
      <c r="H23" s="17">
        <f t="shared" si="1"/>
        <v>1.5591539779736212</v>
      </c>
    </row>
    <row r="24" spans="1:8">
      <c r="A24" s="47">
        <v>600</v>
      </c>
      <c r="B24" s="4">
        <v>10</v>
      </c>
      <c r="C24" s="3">
        <v>1.25</v>
      </c>
      <c r="D24" s="3">
        <v>924</v>
      </c>
      <c r="E24" s="44">
        <f t="shared" si="0"/>
        <v>606.75299204844623</v>
      </c>
      <c r="F24" s="44"/>
      <c r="G24" s="44"/>
      <c r="H24" s="17">
        <f t="shared" si="1"/>
        <v>1.5228602283121879</v>
      </c>
    </row>
    <row r="25" spans="1:8">
      <c r="A25" s="47"/>
      <c r="B25" s="4">
        <v>11</v>
      </c>
      <c r="C25" s="3">
        <v>1.28</v>
      </c>
      <c r="D25" s="3">
        <v>1380</v>
      </c>
      <c r="E25" s="44">
        <f t="shared" si="0"/>
        <v>897.08831688338898</v>
      </c>
      <c r="F25" s="44"/>
      <c r="G25" s="44"/>
      <c r="H25" s="17">
        <f t="shared" si="1"/>
        <v>1.5383100794293187</v>
      </c>
    </row>
    <row r="26" spans="1:8">
      <c r="A26" s="47"/>
      <c r="B26" s="4">
        <v>20</v>
      </c>
      <c r="C26" s="3">
        <v>1.27</v>
      </c>
      <c r="D26" s="3">
        <v>1526</v>
      </c>
      <c r="E26" s="44">
        <f t="shared" si="0"/>
        <v>995.34107895235297</v>
      </c>
      <c r="F26" s="44"/>
      <c r="G26" s="44"/>
      <c r="H26" s="17">
        <f t="shared" si="1"/>
        <v>1.5331427912190587</v>
      </c>
    </row>
    <row r="27" spans="1:8">
      <c r="A27" s="47"/>
      <c r="B27" s="4">
        <v>21</v>
      </c>
      <c r="C27" s="3">
        <v>1.31</v>
      </c>
      <c r="D27" s="3">
        <v>1880</v>
      </c>
      <c r="E27" s="44">
        <f t="shared" si="0"/>
        <v>1209.8460823742464</v>
      </c>
      <c r="F27" s="44"/>
      <c r="G27" s="44"/>
      <c r="H27" s="17">
        <f t="shared" si="1"/>
        <v>1.5539166736901102</v>
      </c>
    </row>
    <row r="28" spans="1:8">
      <c r="A28" s="47"/>
      <c r="B28" s="4">
        <v>22</v>
      </c>
      <c r="C28" s="3">
        <v>1.31</v>
      </c>
      <c r="D28" s="3">
        <v>2453</v>
      </c>
      <c r="E28" s="44">
        <f t="shared" si="0"/>
        <v>1578.5917234383119</v>
      </c>
      <c r="F28" s="44"/>
      <c r="G28" s="44"/>
      <c r="H28" s="17">
        <f t="shared" si="1"/>
        <v>1.5539166736901102</v>
      </c>
    </row>
    <row r="29" spans="1:8">
      <c r="A29" s="47"/>
      <c r="B29" s="4">
        <v>30</v>
      </c>
      <c r="C29" s="3">
        <v>1.31</v>
      </c>
      <c r="D29" s="3">
        <v>2125</v>
      </c>
      <c r="E29" s="44">
        <f t="shared" si="0"/>
        <v>1367.5121941730179</v>
      </c>
      <c r="F29" s="44"/>
      <c r="G29" s="44"/>
      <c r="H29" s="17">
        <f t="shared" si="1"/>
        <v>1.5539166736901102</v>
      </c>
    </row>
    <row r="30" spans="1:8">
      <c r="A30" s="47"/>
      <c r="B30" s="4">
        <v>33</v>
      </c>
      <c r="C30" s="3">
        <v>1.33</v>
      </c>
      <c r="D30" s="3">
        <v>3434</v>
      </c>
      <c r="E30" s="44">
        <f t="shared" si="0"/>
        <v>2195.0782339202183</v>
      </c>
      <c r="F30" s="44"/>
      <c r="G30" s="44"/>
      <c r="H30" s="17">
        <f t="shared" si="1"/>
        <v>1.5644089340119671</v>
      </c>
    </row>
    <row r="31" spans="1:8">
      <c r="A31" s="47">
        <v>900</v>
      </c>
      <c r="B31" s="4">
        <v>10</v>
      </c>
      <c r="C31" s="3">
        <v>1.26</v>
      </c>
      <c r="D31" s="3">
        <v>1312</v>
      </c>
      <c r="E31" s="44">
        <f t="shared" si="0"/>
        <v>858.64275554163771</v>
      </c>
      <c r="F31" s="44"/>
      <c r="G31" s="44"/>
      <c r="H31" s="17">
        <f t="shared" si="1"/>
        <v>1.527992860281435</v>
      </c>
    </row>
    <row r="32" spans="1:8">
      <c r="A32" s="47"/>
      <c r="B32" s="4">
        <v>11</v>
      </c>
      <c r="C32" s="3">
        <v>1.29</v>
      </c>
      <c r="D32" s="3">
        <v>1875</v>
      </c>
      <c r="E32" s="44">
        <f t="shared" si="0"/>
        <v>1214.7757285282114</v>
      </c>
      <c r="F32" s="44"/>
      <c r="G32" s="44"/>
      <c r="H32" s="17">
        <f t="shared" si="1"/>
        <v>1.5434947834129829</v>
      </c>
    </row>
    <row r="33" spans="1:8">
      <c r="A33" s="47"/>
      <c r="B33" s="4">
        <v>20</v>
      </c>
      <c r="C33" s="3">
        <v>1.3</v>
      </c>
      <c r="D33" s="3">
        <v>2158</v>
      </c>
      <c r="E33" s="44">
        <f t="shared" si="0"/>
        <v>1393.4294785450402</v>
      </c>
      <c r="F33" s="44"/>
      <c r="G33" s="44"/>
      <c r="H33" s="17">
        <f t="shared" si="1"/>
        <v>1.5486969618679891</v>
      </c>
    </row>
    <row r="34" spans="1:8">
      <c r="A34" s="47"/>
      <c r="B34" s="4">
        <v>21</v>
      </c>
      <c r="C34" s="3">
        <v>1.33</v>
      </c>
      <c r="D34" s="3">
        <v>2531</v>
      </c>
      <c r="E34" s="44">
        <f t="shared" si="0"/>
        <v>1617.8634275049715</v>
      </c>
      <c r="F34" s="44"/>
      <c r="G34" s="44"/>
      <c r="H34" s="17">
        <f t="shared" si="1"/>
        <v>1.5644089340119671</v>
      </c>
    </row>
    <row r="35" spans="1:8">
      <c r="A35" s="47"/>
      <c r="B35" s="4">
        <v>22</v>
      </c>
      <c r="C35" s="3">
        <v>1.33</v>
      </c>
      <c r="D35" s="3">
        <v>3406</v>
      </c>
      <c r="E35" s="44">
        <f t="shared" si="0"/>
        <v>2177.1801003879623</v>
      </c>
      <c r="F35" s="44"/>
      <c r="G35" s="44"/>
      <c r="H35" s="17">
        <f t="shared" si="1"/>
        <v>1.5644089340119671</v>
      </c>
    </row>
    <row r="36" spans="1:8">
      <c r="A36" s="47"/>
      <c r="B36" s="4">
        <v>30</v>
      </c>
      <c r="C36" s="3">
        <v>1.33</v>
      </c>
      <c r="D36" s="3">
        <v>2970</v>
      </c>
      <c r="E36" s="44">
        <f t="shared" si="0"/>
        <v>1898.4805925285521</v>
      </c>
      <c r="F36" s="44"/>
      <c r="G36" s="44"/>
      <c r="H36" s="17">
        <f t="shared" si="1"/>
        <v>1.5644089340119671</v>
      </c>
    </row>
    <row r="37" spans="1:8">
      <c r="A37" s="47"/>
      <c r="B37" s="4">
        <v>33</v>
      </c>
      <c r="C37" s="3">
        <v>1.33</v>
      </c>
      <c r="D37" s="3">
        <v>2753</v>
      </c>
      <c r="E37" s="44">
        <f t="shared" si="0"/>
        <v>1759.7700576535703</v>
      </c>
      <c r="F37" s="44"/>
      <c r="G37" s="44"/>
      <c r="H37" s="17">
        <f t="shared" si="1"/>
        <v>1.5644089340119671</v>
      </c>
    </row>
    <row r="39" spans="1:8">
      <c r="A39" t="s">
        <v>9</v>
      </c>
    </row>
  </sheetData>
  <mergeCells count="46">
    <mergeCell ref="A1:A2"/>
    <mergeCell ref="B1:B2"/>
    <mergeCell ref="C1:C2"/>
    <mergeCell ref="A3:A9"/>
    <mergeCell ref="A10:A16"/>
    <mergeCell ref="A17:A23"/>
    <mergeCell ref="A24:A30"/>
    <mergeCell ref="A31:A37"/>
    <mergeCell ref="D1:G1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21:G21"/>
    <mergeCell ref="E22:G22"/>
    <mergeCell ref="E23:G23"/>
    <mergeCell ref="M11:O11"/>
    <mergeCell ref="E15:G15"/>
    <mergeCell ref="E16:G16"/>
    <mergeCell ref="E17:G17"/>
    <mergeCell ref="E18:G18"/>
    <mergeCell ref="E19:G19"/>
    <mergeCell ref="E34:G34"/>
    <mergeCell ref="E35:G35"/>
    <mergeCell ref="E36:G36"/>
    <mergeCell ref="E37:G37"/>
    <mergeCell ref="K14:M14"/>
    <mergeCell ref="E29:G29"/>
    <mergeCell ref="E30:G30"/>
    <mergeCell ref="E31:G31"/>
    <mergeCell ref="E32:G32"/>
    <mergeCell ref="E33:G33"/>
    <mergeCell ref="E24:G24"/>
    <mergeCell ref="E25:G25"/>
    <mergeCell ref="E26:G26"/>
    <mergeCell ref="E27:G27"/>
    <mergeCell ref="E28:G28"/>
    <mergeCell ref="E20:G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Пересчет мощностей</vt:lpstr>
      <vt:lpstr>Данные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2022-08-04T18:39:16Z</dcterms:modified>
</cp:coreProperties>
</file>